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atie\"/>
    </mc:Choice>
  </mc:AlternateContent>
  <xr:revisionPtr revIDLastSave="0" documentId="8_{A5E4E92E-B33F-42E7-9F22-A601A67A2FEB}" xr6:coauthVersionLast="38" xr6:coauthVersionMax="38" xr10:uidLastSave="{00000000-0000-0000-0000-000000000000}"/>
  <bookViews>
    <workbookView xWindow="0" yWindow="0" windowWidth="19200" windowHeight="7545" xr2:uid="{00000000-000D-0000-FFFF-FFFF00000000}"/>
  </bookViews>
  <sheets>
    <sheet name="2020PWCapBud" sheetId="4" r:id="rId1"/>
  </sheets>
  <definedNames>
    <definedName name="_xlnm.Print_Area" localSheetId="0">'2020PWCapBud'!$A$1:$I$59</definedName>
  </definedNames>
  <calcPr calcId="191029"/>
</workbook>
</file>

<file path=xl/calcChain.xml><?xml version="1.0" encoding="utf-8"?>
<calcChain xmlns="http://schemas.openxmlformats.org/spreadsheetml/2006/main">
  <c r="B34" i="4" l="1"/>
  <c r="B33" i="4"/>
  <c r="B32" i="4"/>
  <c r="B31" i="4"/>
  <c r="B30" i="4"/>
  <c r="B29" i="4"/>
  <c r="B28" i="4"/>
  <c r="B27" i="4"/>
  <c r="B26" i="4"/>
  <c r="B25" i="4"/>
  <c r="B24" i="4"/>
  <c r="L4" i="4" l="1"/>
  <c r="I4" i="4"/>
  <c r="B4" i="4"/>
  <c r="I34" i="4" l="1"/>
  <c r="I33" i="4"/>
  <c r="I32" i="4"/>
  <c r="I31" i="4"/>
  <c r="I30" i="4"/>
  <c r="I29" i="4"/>
  <c r="I28" i="4"/>
  <c r="I27" i="4"/>
  <c r="I26" i="4"/>
  <c r="B23" i="4" l="1"/>
  <c r="B22" i="4"/>
  <c r="B20" i="4"/>
  <c r="B19" i="4"/>
  <c r="B18" i="4"/>
  <c r="B17" i="4"/>
  <c r="I13" i="4" l="1"/>
  <c r="H43" i="4" l="1"/>
  <c r="I50" i="4"/>
  <c r="B50" i="4"/>
  <c r="I49" i="4"/>
  <c r="B49" i="4"/>
  <c r="I48" i="4"/>
  <c r="B48" i="4"/>
  <c r="I47" i="4"/>
  <c r="B47" i="4"/>
  <c r="I46" i="4"/>
  <c r="B46" i="4"/>
  <c r="H45" i="4"/>
  <c r="I45" i="4" s="1"/>
  <c r="B45" i="4"/>
  <c r="H44" i="4"/>
  <c r="I44" i="4" s="1"/>
  <c r="B44" i="4"/>
  <c r="H39" i="4" l="1"/>
  <c r="I51" i="4" l="1"/>
  <c r="I43" i="4"/>
  <c r="I40" i="4"/>
  <c r="I39" i="4"/>
  <c r="I38" i="4"/>
  <c r="L6" i="4"/>
  <c r="L5" i="4"/>
  <c r="L3" i="4"/>
  <c r="I5" i="4"/>
  <c r="I6" i="4"/>
  <c r="I7" i="4"/>
  <c r="I8" i="4"/>
  <c r="I9" i="4"/>
  <c r="I10" i="4"/>
  <c r="I12" i="4"/>
  <c r="I14" i="4"/>
  <c r="I15" i="4"/>
  <c r="I16" i="4"/>
  <c r="I17" i="4"/>
  <c r="I18" i="4"/>
  <c r="I19" i="4"/>
  <c r="I20" i="4"/>
  <c r="I22" i="4"/>
  <c r="I23" i="4"/>
  <c r="I24" i="4"/>
  <c r="I25" i="4"/>
  <c r="I3" i="4"/>
  <c r="I21" i="4" l="1"/>
  <c r="H41" i="4" l="1"/>
  <c r="I41" i="4" s="1"/>
  <c r="I11" i="4" l="1"/>
  <c r="B13" i="4" l="1"/>
  <c r="J35" i="4" s="1"/>
  <c r="B16" i="4" l="1"/>
  <c r="B11" i="4" l="1"/>
  <c r="B12" i="4" l="1"/>
  <c r="B14" i="4"/>
  <c r="B15" i="4"/>
  <c r="B9" i="4" l="1"/>
  <c r="B8" i="4" l="1"/>
  <c r="K35" i="4" l="1"/>
  <c r="H35" i="4"/>
  <c r="G35" i="4"/>
  <c r="F35" i="4" l="1"/>
  <c r="E35" i="4"/>
  <c r="D35" i="4"/>
  <c r="C35" i="4"/>
  <c r="B10" i="4" l="1"/>
  <c r="K52" i="4" l="1"/>
  <c r="L52" i="4"/>
  <c r="B43" i="4" l="1"/>
  <c r="B41" i="4" l="1"/>
  <c r="B56" i="4" l="1"/>
  <c r="G52" i="4"/>
  <c r="F52" i="4"/>
  <c r="D52" i="4"/>
  <c r="C52" i="4"/>
  <c r="B51" i="4"/>
  <c r="B42" i="4"/>
  <c r="B38" i="4"/>
  <c r="B6" i="4"/>
  <c r="B40" i="4"/>
  <c r="B39" i="4"/>
  <c r="B7" i="4"/>
  <c r="B5" i="4"/>
  <c r="B3" i="4"/>
  <c r="J42" i="4" l="1"/>
  <c r="J52" i="4" s="1"/>
  <c r="L35" i="4"/>
  <c r="I35" i="4"/>
  <c r="B35" i="4"/>
  <c r="E52" i="4"/>
  <c r="I52" i="4"/>
  <c r="H52" i="4"/>
  <c r="B5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Gary Jacobson</author>
  </authors>
  <commentList>
    <comment ref="C8" authorId="0" shapeId="0" xr:uid="{6BBA9CEE-35B2-4056-949D-AF65C4ED73EA}">
      <text>
        <r>
          <rPr>
            <b/>
            <sz val="9"/>
            <color indexed="81"/>
            <rFont val="Tahoma"/>
            <family val="2"/>
          </rPr>
          <t>Gary Jacobson:</t>
        </r>
        <r>
          <rPr>
            <sz val="9"/>
            <color indexed="81"/>
            <rFont val="Tahoma"/>
            <family val="2"/>
          </rPr>
          <t xml:space="preserve">
BUDGET OVER TWO YEARS</t>
        </r>
      </text>
    </comment>
    <comment ref="F14" authorId="0" shapeId="0" xr:uid="{0294346E-E6D8-4175-B3C8-925B768081B0}">
      <text>
        <r>
          <rPr>
            <b/>
            <sz val="9"/>
            <color indexed="81"/>
            <rFont val="Tahoma"/>
            <family val="2"/>
          </rPr>
          <t>Gary Jacobson:</t>
        </r>
        <r>
          <rPr>
            <sz val="9"/>
            <color indexed="81"/>
            <rFont val="Tahoma"/>
            <family val="2"/>
          </rPr>
          <t xml:space="preserve">
Will include $200,000 in FY23</t>
        </r>
      </text>
    </comment>
  </commentList>
</comments>
</file>

<file path=xl/sharedStrings.xml><?xml version="1.0" encoding="utf-8"?>
<sst xmlns="http://schemas.openxmlformats.org/spreadsheetml/2006/main" count="81" uniqueCount="69">
  <si>
    <t>TOTAL</t>
  </si>
  <si>
    <t>SPEC ASSESS PAY</t>
  </si>
  <si>
    <t>Annual Capital Depreciation - Non cash expense</t>
  </si>
  <si>
    <t>Balance</t>
  </si>
  <si>
    <t>Fund 601 ELECTRIC</t>
  </si>
  <si>
    <t>Fund 602  WATER</t>
  </si>
  <si>
    <t>Fund 604  SEWER</t>
  </si>
  <si>
    <t>Fund 607  GARBAGE</t>
  </si>
  <si>
    <t>Fund 231  STREET</t>
  </si>
  <si>
    <t>*Fund 231  STREET</t>
  </si>
  <si>
    <t>$919,000 Depr. for Water Treament Plant not included.</t>
  </si>
  <si>
    <t>231 Balance</t>
  </si>
  <si>
    <t>Pump Station - Lift Station south</t>
  </si>
  <si>
    <t>Sign Floats - Mill, Little Dams</t>
  </si>
  <si>
    <t>TOTAL 2020 Capital Budget</t>
  </si>
  <si>
    <t>Tank Inspection</t>
  </si>
  <si>
    <t>WestEnd Lift Station</t>
  </si>
  <si>
    <t>Total 2019 Carry Over</t>
  </si>
  <si>
    <t>Christmas Lights (115)</t>
  </si>
  <si>
    <t>Waterfront Meadows lines</t>
  </si>
  <si>
    <t>#91 Sweeper Lease</t>
  </si>
  <si>
    <t>Tool Replacement</t>
  </si>
  <si>
    <t>Master Lift upgrade</t>
  </si>
  <si>
    <t>Spent IN  FY21</t>
  </si>
  <si>
    <t>New Well</t>
  </si>
  <si>
    <t>New Door Lock systems</t>
  </si>
  <si>
    <t>New Service Center/ Strg Bldg</t>
  </si>
  <si>
    <t>Lease Loader, Track Hoe</t>
  </si>
  <si>
    <t>LTC on GE Transformer Downtown(113)</t>
  </si>
  <si>
    <t>Waterfront Meadows (124)</t>
  </si>
  <si>
    <t>West Main URD Replacement (120)</t>
  </si>
  <si>
    <t>Spent in FY 21</t>
  </si>
  <si>
    <t>`</t>
  </si>
  <si>
    <t>Fund 603 Balance</t>
  </si>
  <si>
    <t xml:space="preserve"> UPDATED 9-30-21</t>
  </si>
  <si>
    <t>2022 PROJECTS</t>
  </si>
  <si>
    <t>PLUS:  2021 CARRYOVER PROJECTS</t>
  </si>
  <si>
    <t>Digger Truck #10</t>
  </si>
  <si>
    <t>Transformer at Sub Station</t>
  </si>
  <si>
    <t>TRF Stat Roof repairs</t>
  </si>
  <si>
    <t>WTP - Control System Upgrade</t>
  </si>
  <si>
    <t>Garbage Receptacles</t>
  </si>
  <si>
    <t xml:space="preserve">2022 Annual Capital Dep. </t>
  </si>
  <si>
    <t>Turbidameters WTP</t>
  </si>
  <si>
    <t>DEF Tank</t>
  </si>
  <si>
    <t>standpipe panel</t>
  </si>
  <si>
    <t>Replace unit 8/60</t>
  </si>
  <si>
    <t>Compost turner</t>
  </si>
  <si>
    <t>Claval valves</t>
  </si>
  <si>
    <t>Remote Mower trailer</t>
  </si>
  <si>
    <t>Masterlift bypass pump</t>
  </si>
  <si>
    <t>Tower maintanence</t>
  </si>
  <si>
    <t>Masterlift URD Primary</t>
  </si>
  <si>
    <t>Gaukler Prairie View</t>
  </si>
  <si>
    <t>Gaukler Wintershow 6 plex</t>
  </si>
  <si>
    <t>Waterfront Meadows</t>
  </si>
  <si>
    <t>NW LED upgrades</t>
  </si>
  <si>
    <t>Subdivision 9th ST. SE</t>
  </si>
  <si>
    <t>WAPA Sub</t>
  </si>
  <si>
    <t>SCADA Cap Banks</t>
  </si>
  <si>
    <t>BOND PAY</t>
  </si>
  <si>
    <t>LEASE MOTORGRADERS &amp; LOADER</t>
  </si>
  <si>
    <t>Gaukler Meadowview</t>
  </si>
  <si>
    <t>* The St Dept is funded with money from Fund 231 - $135,000/yr from PW, $20,000 SalesTaxRelief-FYE 2021 Cash Balance - $22,220</t>
  </si>
  <si>
    <t>Automated Garbage Truck</t>
  </si>
  <si>
    <t>Concrete maintenance</t>
  </si>
  <si>
    <t xml:space="preserve"> </t>
  </si>
  <si>
    <t>Mininimum Cash Balance for PW is $2 million.     Cash Balance as of 10/31/21    $4,974,582</t>
  </si>
  <si>
    <t>2022 PW CAPITAL BUDGET, 2021 CARRYOVER AND YTD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</si>
</sst>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165" fontId="6" fillId="0" borderId="1" xfId="1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43" fontId="6" fillId="0" borderId="0" xfId="2" applyFont="1" applyAlignment="1">
      <alignment horizontal="center"/>
    </xf>
    <xf numFmtId="165" fontId="5" fillId="0" borderId="0" xfId="1" applyNumberFormat="1" applyFont="1" applyFill="1" applyAlignment="1">
      <alignment horizontal="center"/>
    </xf>
    <xf numFmtId="43" fontId="0" fillId="8" borderId="12" xfId="2" applyFont="1" applyFill="1" applyBorder="1" applyAlignment="1">
      <alignment vertical="center"/>
    </xf>
    <xf numFmtId="164" fontId="7" fillId="6" borderId="9" xfId="1" applyNumberFormat="1" applyFont="1" applyFill="1" applyBorder="1" applyAlignment="1">
      <alignment horizontal="center"/>
    </xf>
    <xf numFmtId="164" fontId="0" fillId="5" borderId="13" xfId="2" applyNumberFormat="1" applyFont="1" applyFill="1" applyBorder="1"/>
    <xf numFmtId="164" fontId="6" fillId="0" borderId="8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7" fillId="6" borderId="15" xfId="1" applyNumberFormat="1" applyFont="1" applyFill="1" applyBorder="1" applyAlignment="1">
      <alignment horizontal="center"/>
    </xf>
    <xf numFmtId="164" fontId="0" fillId="5" borderId="14" xfId="2" applyNumberFormat="1" applyFont="1" applyFill="1" applyBorder="1"/>
    <xf numFmtId="164" fontId="6" fillId="4" borderId="8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164" fontId="0" fillId="5" borderId="13" xfId="1" applyNumberFormat="1" applyFont="1" applyFill="1" applyBorder="1"/>
    <xf numFmtId="164" fontId="6" fillId="0" borderId="2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5" fontId="4" fillId="0" borderId="21" xfId="1" applyNumberFormat="1" applyFont="1" applyBorder="1" applyAlignment="1">
      <alignment horizontal="center"/>
    </xf>
    <xf numFmtId="165" fontId="4" fillId="0" borderId="22" xfId="1" applyNumberFormat="1" applyFont="1" applyBorder="1" applyAlignment="1">
      <alignment horizontal="center" wrapText="1"/>
    </xf>
    <xf numFmtId="165" fontId="4" fillId="0" borderId="23" xfId="1" applyNumberFormat="1" applyFont="1" applyBorder="1" applyAlignment="1">
      <alignment horizontal="center" wrapText="1"/>
    </xf>
    <xf numFmtId="165" fontId="7" fillId="0" borderId="24" xfId="1" applyNumberFormat="1" applyFont="1" applyFill="1" applyBorder="1" applyAlignment="1">
      <alignment horizontal="center" wrapText="1"/>
    </xf>
    <xf numFmtId="43" fontId="8" fillId="0" borderId="25" xfId="2" applyFont="1" applyFill="1" applyBorder="1" applyAlignment="1">
      <alignment horizontal="center" wrapText="1"/>
    </xf>
    <xf numFmtId="43" fontId="8" fillId="0" borderId="24" xfId="2" applyFont="1" applyFill="1" applyBorder="1" applyAlignment="1">
      <alignment horizontal="center"/>
    </xf>
    <xf numFmtId="165" fontId="10" fillId="0" borderId="22" xfId="1" applyNumberFormat="1" applyFont="1" applyBorder="1" applyAlignment="1">
      <alignment horizontal="center" wrapText="1"/>
    </xf>
    <xf numFmtId="165" fontId="10" fillId="0" borderId="23" xfId="1" applyNumberFormat="1" applyFont="1" applyBorder="1" applyAlignment="1">
      <alignment horizontal="center" wrapText="1"/>
    </xf>
    <xf numFmtId="165" fontId="8" fillId="0" borderId="24" xfId="1" applyNumberFormat="1" applyFont="1" applyFill="1" applyBorder="1" applyAlignment="1">
      <alignment horizontal="center" wrapText="1"/>
    </xf>
    <xf numFmtId="165" fontId="0" fillId="0" borderId="21" xfId="1" applyNumberFormat="1" applyFont="1" applyBorder="1" applyAlignment="1">
      <alignment horizontal="center"/>
    </xf>
    <xf numFmtId="164" fontId="6" fillId="3" borderId="26" xfId="1" applyNumberFormat="1" applyFont="1" applyFill="1" applyBorder="1" applyAlignment="1">
      <alignment horizontal="center"/>
    </xf>
    <xf numFmtId="164" fontId="6" fillId="3" borderId="28" xfId="1" applyNumberFormat="1" applyFont="1" applyFill="1" applyBorder="1" applyAlignment="1">
      <alignment horizontal="center"/>
    </xf>
    <xf numFmtId="164" fontId="6" fillId="3" borderId="29" xfId="1" applyNumberFormat="1" applyFont="1" applyFill="1" applyBorder="1" applyAlignment="1">
      <alignment horizontal="center"/>
    </xf>
    <xf numFmtId="164" fontId="7" fillId="6" borderId="10" xfId="1" applyNumberFormat="1" applyFont="1" applyFill="1" applyBorder="1" applyAlignment="1">
      <alignment horizontal="center"/>
    </xf>
    <xf numFmtId="164" fontId="0" fillId="5" borderId="30" xfId="2" applyNumberFormat="1" applyFont="1" applyFill="1" applyBorder="1"/>
    <xf numFmtId="164" fontId="0" fillId="5" borderId="10" xfId="2" applyNumberFormat="1" applyFont="1" applyFill="1" applyBorder="1"/>
    <xf numFmtId="164" fontId="6" fillId="4" borderId="7" xfId="1" applyNumberFormat="1" applyFont="1" applyFill="1" applyBorder="1" applyAlignment="1">
      <alignment horizontal="center"/>
    </xf>
    <xf numFmtId="164" fontId="6" fillId="4" borderId="3" xfId="1" applyNumberFormat="1" applyFont="1" applyFill="1" applyBorder="1" applyAlignment="1">
      <alignment horizontal="center"/>
    </xf>
    <xf numFmtId="164" fontId="6" fillId="4" borderId="6" xfId="1" applyNumberFormat="1" applyFont="1" applyFill="1" applyBorder="1" applyAlignment="1">
      <alignment horizontal="center"/>
    </xf>
    <xf numFmtId="43" fontId="8" fillId="0" borderId="24" xfId="2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/>
    </xf>
    <xf numFmtId="165" fontId="0" fillId="7" borderId="16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4" borderId="16" xfId="1" applyNumberFormat="1" applyFont="1" applyFill="1" applyBorder="1" applyAlignment="1">
      <alignment horizontal="center"/>
    </xf>
    <xf numFmtId="165" fontId="1" fillId="3" borderId="27" xfId="1" applyNumberFormat="1" applyFont="1" applyFill="1" applyBorder="1" applyAlignment="1">
      <alignment horizontal="center"/>
    </xf>
    <xf numFmtId="165" fontId="1" fillId="4" borderId="19" xfId="1" applyNumberFormat="1" applyFont="1" applyFill="1" applyBorder="1" applyAlignment="1">
      <alignment horizontal="center"/>
    </xf>
    <xf numFmtId="165" fontId="7" fillId="6" borderId="1" xfId="1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164" fontId="6" fillId="4" borderId="13" xfId="1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165" fontId="1" fillId="2" borderId="4" xfId="1" applyNumberFormat="1" applyFont="1" applyFill="1" applyBorder="1" applyAlignment="1"/>
    <xf numFmtId="165" fontId="6" fillId="2" borderId="5" xfId="1" applyNumberFormat="1" applyFont="1" applyFill="1" applyBorder="1" applyAlignment="1"/>
    <xf numFmtId="165" fontId="6" fillId="2" borderId="2" xfId="1" applyNumberFormat="1" applyFont="1" applyFill="1" applyBorder="1" applyAlignment="1"/>
    <xf numFmtId="165" fontId="6" fillId="2" borderId="0" xfId="1" applyNumberFormat="1" applyFont="1" applyFill="1" applyBorder="1" applyAlignment="1">
      <alignment horizontal="center"/>
    </xf>
    <xf numFmtId="0" fontId="0" fillId="2" borderId="0" xfId="0" applyFill="1"/>
    <xf numFmtId="164" fontId="0" fillId="5" borderId="31" xfId="2" applyNumberFormat="1" applyFont="1" applyFill="1" applyBorder="1"/>
    <xf numFmtId="164" fontId="0" fillId="8" borderId="12" xfId="2" applyNumberFormat="1" applyFont="1" applyFill="1" applyBorder="1" applyAlignment="1">
      <alignment vertical="center"/>
    </xf>
    <xf numFmtId="0" fontId="0" fillId="0" borderId="32" xfId="0" applyBorder="1" applyAlignment="1">
      <alignment horizontal="center" wrapText="1"/>
    </xf>
    <xf numFmtId="0" fontId="0" fillId="9" borderId="9" xfId="0" applyFill="1" applyBorder="1"/>
    <xf numFmtId="0" fontId="0" fillId="9" borderId="15" xfId="0" applyFill="1" applyBorder="1"/>
    <xf numFmtId="164" fontId="0" fillId="9" borderId="3" xfId="0" applyNumberFormat="1" applyFill="1" applyBorder="1"/>
    <xf numFmtId="165" fontId="1" fillId="0" borderId="19" xfId="1" applyNumberFormat="1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164" fontId="0" fillId="0" borderId="0" xfId="0" applyNumberFormat="1"/>
    <xf numFmtId="165" fontId="6" fillId="6" borderId="11" xfId="1" applyNumberFormat="1" applyFont="1" applyFill="1" applyBorder="1" applyAlignment="1">
      <alignment horizontal="center" vertical="center"/>
    </xf>
    <xf numFmtId="165" fontId="1" fillId="4" borderId="5" xfId="1" applyNumberFormat="1" applyFont="1" applyFill="1" applyBorder="1" applyAlignment="1">
      <alignment horizontal="center"/>
    </xf>
    <xf numFmtId="165" fontId="0" fillId="0" borderId="0" xfId="0" applyNumberFormat="1"/>
    <xf numFmtId="164" fontId="3" fillId="4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1" fillId="0" borderId="5" xfId="1" applyNumberFormat="1" applyFont="1" applyFill="1" applyBorder="1" applyAlignment="1">
      <alignment horizontal="center"/>
    </xf>
    <xf numFmtId="164" fontId="1" fillId="0" borderId="2" xfId="1" applyNumberFormat="1" applyFont="1" applyFill="1" applyBorder="1"/>
    <xf numFmtId="164" fontId="1" fillId="0" borderId="1" xfId="1" applyNumberFormat="1" applyFont="1" applyFill="1" applyBorder="1" applyAlignment="1">
      <alignment horizontal="center"/>
    </xf>
    <xf numFmtId="164" fontId="7" fillId="6" borderId="4" xfId="1" applyNumberFormat="1" applyFont="1" applyFill="1" applyBorder="1" applyAlignment="1">
      <alignment horizontal="center"/>
    </xf>
    <xf numFmtId="164" fontId="1" fillId="4" borderId="2" xfId="1" applyNumberFormat="1" applyFont="1" applyFill="1" applyBorder="1"/>
    <xf numFmtId="164" fontId="1" fillId="4" borderId="1" xfId="1" applyNumberFormat="1" applyFont="1" applyFill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64" fontId="0" fillId="10" borderId="10" xfId="2" applyNumberFormat="1" applyFont="1" applyFill="1" applyBorder="1"/>
    <xf numFmtId="164" fontId="3" fillId="0" borderId="2" xfId="1" applyNumberFormat="1" applyFont="1" applyFill="1" applyBorder="1"/>
    <xf numFmtId="165" fontId="1" fillId="11" borderId="12" xfId="1" applyNumberFormat="1" applyFont="1" applyFill="1" applyBorder="1" applyAlignment="1">
      <alignment horizontal="center" vertical="center" wrapText="1"/>
    </xf>
    <xf numFmtId="165" fontId="6" fillId="11" borderId="11" xfId="1" applyNumberFormat="1" applyFont="1" applyFill="1" applyBorder="1" applyAlignment="1">
      <alignment horizontal="center" vertical="center"/>
    </xf>
    <xf numFmtId="1" fontId="0" fillId="9" borderId="9" xfId="0" applyNumberFormat="1" applyFill="1" applyBorder="1"/>
    <xf numFmtId="165" fontId="9" fillId="6" borderId="0" xfId="1" applyNumberFormat="1" applyFont="1" applyFill="1" applyBorder="1" applyAlignment="1">
      <alignment horizontal="center" wrapText="1"/>
    </xf>
    <xf numFmtId="14" fontId="0" fillId="0" borderId="0" xfId="1" applyNumberFormat="1" applyFont="1" applyBorder="1" applyAlignment="1">
      <alignment horizontal="center"/>
    </xf>
    <xf numFmtId="164" fontId="0" fillId="12" borderId="31" xfId="2" applyNumberFormat="1" applyFont="1" applyFill="1" applyBorder="1"/>
    <xf numFmtId="164" fontId="0" fillId="12" borderId="10" xfId="2" applyNumberFormat="1" applyFont="1" applyFill="1" applyBorder="1"/>
    <xf numFmtId="43" fontId="8" fillId="0" borderId="33" xfId="2" applyFont="1" applyFill="1" applyBorder="1" applyAlignment="1">
      <alignment horizontal="center" vertical="center" wrapText="1"/>
    </xf>
    <xf numFmtId="164" fontId="0" fillId="2" borderId="12" xfId="2" applyNumberFormat="1" applyFont="1" applyFill="1" applyBorder="1" applyAlignment="1">
      <alignment vertical="center"/>
    </xf>
    <xf numFmtId="164" fontId="3" fillId="4" borderId="2" xfId="1" applyNumberFormat="1" applyFont="1" applyFill="1" applyBorder="1"/>
    <xf numFmtId="165" fontId="1" fillId="0" borderId="20" xfId="1" applyNumberFormat="1" applyFont="1" applyFill="1" applyBorder="1" applyAlignment="1">
      <alignment horizontal="center"/>
    </xf>
    <xf numFmtId="164" fontId="1" fillId="0" borderId="8" xfId="1" applyNumberFormat="1" applyFont="1" applyFill="1" applyBorder="1" applyAlignment="1">
      <alignment horizontal="center"/>
    </xf>
    <xf numFmtId="165" fontId="6" fillId="4" borderId="20" xfId="1" applyNumberFormat="1" applyFont="1" applyFill="1" applyBorder="1" applyAlignment="1">
      <alignment horizontal="center"/>
    </xf>
    <xf numFmtId="164" fontId="1" fillId="4" borderId="8" xfId="1" applyNumberFormat="1" applyFont="1" applyFill="1" applyBorder="1" applyAlignment="1">
      <alignment horizontal="center"/>
    </xf>
    <xf numFmtId="165" fontId="7" fillId="6" borderId="4" xfId="1" applyNumberFormat="1" applyFont="1" applyFill="1" applyBorder="1" applyAlignment="1">
      <alignment horizontal="center"/>
    </xf>
    <xf numFmtId="165" fontId="1" fillId="4" borderId="4" xfId="1" applyNumberFormat="1" applyFont="1" applyFill="1" applyBorder="1" applyAlignment="1">
      <alignment horizontal="center"/>
    </xf>
    <xf numFmtId="165" fontId="11" fillId="0" borderId="16" xfId="1" applyNumberFormat="1" applyFont="1" applyFill="1" applyBorder="1" applyAlignment="1">
      <alignment horizontal="center" vertical="center"/>
    </xf>
    <xf numFmtId="165" fontId="11" fillId="0" borderId="18" xfId="1" applyNumberFormat="1" applyFont="1" applyFill="1" applyBorder="1" applyAlignment="1">
      <alignment horizontal="center" vertical="center"/>
    </xf>
    <xf numFmtId="165" fontId="11" fillId="0" borderId="17" xfId="1" applyNumberFormat="1" applyFont="1" applyFill="1" applyBorder="1" applyAlignment="1">
      <alignment horizontal="center" vertical="center"/>
    </xf>
    <xf numFmtId="14" fontId="0" fillId="0" borderId="16" xfId="1" applyNumberFormat="1" applyFont="1" applyBorder="1" applyAlignment="1">
      <alignment horizontal="center"/>
    </xf>
    <xf numFmtId="14" fontId="0" fillId="0" borderId="17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5" fontId="9" fillId="6" borderId="0" xfId="1" applyNumberFormat="1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1E7F-AB35-4A3A-B300-EEF259EDACF6}">
  <sheetPr>
    <pageSetUpPr fitToPage="1"/>
  </sheetPr>
  <dimension ref="A1:O60"/>
  <sheetViews>
    <sheetView tabSelected="1" topLeftCell="A19" zoomScaleNormal="100" workbookViewId="0">
      <selection activeCell="A34" sqref="A34"/>
    </sheetView>
  </sheetViews>
  <sheetFormatPr defaultRowHeight="12.75" x14ac:dyDescent="0.2"/>
  <cols>
    <col min="1" max="1" width="36.42578125" customWidth="1"/>
    <col min="2" max="2" width="15.5703125" customWidth="1"/>
    <col min="3" max="3" width="20.42578125" customWidth="1"/>
    <col min="4" max="4" width="15.5703125" customWidth="1"/>
    <col min="5" max="5" width="14.28515625" customWidth="1"/>
    <col min="6" max="7" width="15.5703125" customWidth="1"/>
    <col min="8" max="8" width="11.28515625" customWidth="1"/>
    <col min="9" max="9" width="14.5703125" bestFit="1" customWidth="1"/>
    <col min="10" max="10" width="14.5703125" customWidth="1"/>
    <col min="11" max="11" width="9.85546875" customWidth="1"/>
    <col min="12" max="12" width="8.85546875" customWidth="1"/>
    <col min="14" max="14" width="9.85546875" bestFit="1" customWidth="1"/>
  </cols>
  <sheetData>
    <row r="1" spans="1:14" ht="26.45" customHeight="1" thickBot="1" x14ac:dyDescent="0.25">
      <c r="A1" s="97" t="s">
        <v>68</v>
      </c>
      <c r="B1" s="98"/>
      <c r="C1" s="98"/>
      <c r="D1" s="98"/>
      <c r="E1" s="98"/>
      <c r="F1" s="98"/>
      <c r="G1" s="99"/>
      <c r="H1" s="100" t="s">
        <v>34</v>
      </c>
      <c r="I1" s="101"/>
      <c r="J1" s="85"/>
      <c r="M1" t="s">
        <v>32</v>
      </c>
    </row>
    <row r="2" spans="1:14" ht="38.450000000000003" customHeight="1" thickBot="1" x14ac:dyDescent="0.3">
      <c r="A2" s="44" t="s">
        <v>35</v>
      </c>
      <c r="B2" s="21" t="s">
        <v>0</v>
      </c>
      <c r="C2" s="22" t="s">
        <v>4</v>
      </c>
      <c r="D2" s="23" t="s">
        <v>5</v>
      </c>
      <c r="E2" s="23" t="s">
        <v>6</v>
      </c>
      <c r="F2" s="23" t="s">
        <v>7</v>
      </c>
      <c r="G2" s="24" t="s">
        <v>9</v>
      </c>
      <c r="H2" s="25" t="s">
        <v>23</v>
      </c>
      <c r="I2" s="40" t="s">
        <v>3</v>
      </c>
      <c r="J2" s="88" t="s">
        <v>33</v>
      </c>
      <c r="K2" s="58" t="s">
        <v>31</v>
      </c>
      <c r="L2" s="58" t="s">
        <v>11</v>
      </c>
    </row>
    <row r="3" spans="1:14" ht="15.75" x14ac:dyDescent="0.25">
      <c r="A3" s="46" t="s">
        <v>60</v>
      </c>
      <c r="B3" s="37">
        <f>SUM(C3:F3)</f>
        <v>120000</v>
      </c>
      <c r="C3" s="38"/>
      <c r="D3" s="39">
        <v>105000</v>
      </c>
      <c r="E3" s="39">
        <v>15000</v>
      </c>
      <c r="F3" s="39"/>
      <c r="G3" s="14"/>
      <c r="H3" s="15"/>
      <c r="I3" s="56">
        <f>SUM(C3:F3)-H3</f>
        <v>120000</v>
      </c>
      <c r="J3" s="86"/>
      <c r="K3" s="59"/>
      <c r="L3" s="61">
        <f>G3-K3</f>
        <v>0</v>
      </c>
      <c r="N3" s="66"/>
    </row>
    <row r="4" spans="1:14" ht="15.75" x14ac:dyDescent="0.25">
      <c r="A4" s="62" t="s">
        <v>61</v>
      </c>
      <c r="B4" s="63">
        <f>SUM(C4:F4)</f>
        <v>0</v>
      </c>
      <c r="C4" s="64"/>
      <c r="D4" s="65"/>
      <c r="E4" s="65"/>
      <c r="F4" s="65"/>
      <c r="G4" s="14">
        <v>68219</v>
      </c>
      <c r="H4" s="15"/>
      <c r="I4" s="56">
        <f t="shared" ref="I4:I34" si="0">SUM(C4:F4)-H4</f>
        <v>0</v>
      </c>
      <c r="J4" s="86"/>
      <c r="K4" s="59"/>
      <c r="L4" s="61">
        <f>G4-K4</f>
        <v>68219</v>
      </c>
      <c r="N4" s="66"/>
    </row>
    <row r="5" spans="1:14" ht="15.75" x14ac:dyDescent="0.25">
      <c r="A5" s="46" t="s">
        <v>27</v>
      </c>
      <c r="B5" s="37">
        <f>SUM(C5:F5)</f>
        <v>0</v>
      </c>
      <c r="C5" s="38"/>
      <c r="D5" s="39"/>
      <c r="E5" s="39"/>
      <c r="F5" s="39"/>
      <c r="G5" s="14">
        <v>15310</v>
      </c>
      <c r="H5" s="15"/>
      <c r="I5" s="56">
        <f t="shared" si="0"/>
        <v>0</v>
      </c>
      <c r="J5" s="86"/>
      <c r="K5" s="83"/>
      <c r="L5" s="61">
        <f>G5-K5</f>
        <v>15310</v>
      </c>
    </row>
    <row r="6" spans="1:14" ht="15.75" x14ac:dyDescent="0.25">
      <c r="A6" s="72" t="s">
        <v>20</v>
      </c>
      <c r="B6" s="50">
        <f>SUM(C6:F6)</f>
        <v>0</v>
      </c>
      <c r="C6" s="73"/>
      <c r="D6" s="74"/>
      <c r="E6" s="74"/>
      <c r="F6" s="74"/>
      <c r="G6" s="75">
        <v>43318</v>
      </c>
      <c r="H6" s="11"/>
      <c r="I6" s="56">
        <f t="shared" si="0"/>
        <v>0</v>
      </c>
      <c r="J6" s="86"/>
      <c r="K6" s="59"/>
      <c r="L6" s="61">
        <f>G6-K6</f>
        <v>43318</v>
      </c>
    </row>
    <row r="7" spans="1:14" ht="15.75" x14ac:dyDescent="0.25">
      <c r="A7" s="93" t="s">
        <v>1</v>
      </c>
      <c r="B7" s="16">
        <f t="shared" ref="B7:B34" si="1">SUM(C7:F7)</f>
        <v>0</v>
      </c>
      <c r="C7" s="90"/>
      <c r="D7" s="17"/>
      <c r="E7" s="17"/>
      <c r="F7" s="17"/>
      <c r="G7" s="10"/>
      <c r="H7" s="18"/>
      <c r="I7" s="56">
        <f t="shared" si="0"/>
        <v>0</v>
      </c>
      <c r="J7" s="86"/>
      <c r="K7" s="59"/>
      <c r="L7" s="61"/>
    </row>
    <row r="8" spans="1:14" ht="15.75" x14ac:dyDescent="0.25">
      <c r="A8" s="72" t="s">
        <v>37</v>
      </c>
      <c r="B8" s="12">
        <f t="shared" si="1"/>
        <v>150000</v>
      </c>
      <c r="C8" s="80">
        <v>150000</v>
      </c>
      <c r="D8" s="13"/>
      <c r="E8" s="13"/>
      <c r="F8" s="13"/>
      <c r="G8" s="75"/>
      <c r="H8" s="18"/>
      <c r="I8" s="56">
        <f t="shared" si="0"/>
        <v>150000</v>
      </c>
      <c r="J8" s="86"/>
      <c r="K8" s="59"/>
      <c r="L8" s="61"/>
    </row>
    <row r="9" spans="1:14" ht="15.75" x14ac:dyDescent="0.25">
      <c r="A9" s="68" t="s">
        <v>38</v>
      </c>
      <c r="B9" s="16">
        <f t="shared" si="1"/>
        <v>1050000</v>
      </c>
      <c r="C9" s="90">
        <v>1050000</v>
      </c>
      <c r="D9" s="17"/>
      <c r="E9" s="17"/>
      <c r="F9" s="17"/>
      <c r="G9" s="75"/>
      <c r="H9" s="18"/>
      <c r="I9" s="56">
        <f t="shared" si="0"/>
        <v>1050000</v>
      </c>
      <c r="J9" s="86"/>
      <c r="K9" s="59"/>
      <c r="L9" s="61"/>
    </row>
    <row r="10" spans="1:14" ht="15.75" x14ac:dyDescent="0.25">
      <c r="A10" s="72" t="s">
        <v>43</v>
      </c>
      <c r="B10" s="12">
        <f t="shared" si="1"/>
        <v>25000</v>
      </c>
      <c r="C10" s="80"/>
      <c r="D10" s="13">
        <v>25000</v>
      </c>
      <c r="E10" s="13"/>
      <c r="F10" s="13"/>
      <c r="G10" s="75"/>
      <c r="H10" s="18"/>
      <c r="I10" s="56">
        <f t="shared" si="0"/>
        <v>25000</v>
      </c>
      <c r="J10" s="86"/>
      <c r="K10" s="59"/>
      <c r="L10" s="61"/>
    </row>
    <row r="11" spans="1:14" ht="15.75" x14ac:dyDescent="0.25">
      <c r="A11" s="68" t="s">
        <v>39</v>
      </c>
      <c r="B11" s="16">
        <f t="shared" si="1"/>
        <v>45500</v>
      </c>
      <c r="C11" s="90"/>
      <c r="D11" s="77" t="s">
        <v>66</v>
      </c>
      <c r="E11" s="17"/>
      <c r="F11" s="17">
        <v>45500</v>
      </c>
      <c r="G11" s="75"/>
      <c r="H11" s="18"/>
      <c r="I11" s="56">
        <f t="shared" si="0"/>
        <v>45500</v>
      </c>
      <c r="J11" s="86"/>
      <c r="K11" s="59"/>
      <c r="L11" s="61"/>
    </row>
    <row r="12" spans="1:14" ht="15.75" x14ac:dyDescent="0.25">
      <c r="A12" s="72" t="s">
        <v>26</v>
      </c>
      <c r="B12" s="12">
        <f t="shared" si="1"/>
        <v>0</v>
      </c>
      <c r="C12" s="80"/>
      <c r="D12" s="13"/>
      <c r="E12" s="13"/>
      <c r="F12" s="13"/>
      <c r="G12" s="75"/>
      <c r="H12" s="18"/>
      <c r="I12" s="56">
        <f t="shared" si="0"/>
        <v>0</v>
      </c>
      <c r="J12" s="86"/>
      <c r="K12" s="59"/>
      <c r="L12" s="61"/>
    </row>
    <row r="13" spans="1:14" ht="15.75" x14ac:dyDescent="0.25">
      <c r="A13" s="68" t="s">
        <v>40</v>
      </c>
      <c r="B13" s="16">
        <f t="shared" si="1"/>
        <v>77700</v>
      </c>
      <c r="C13" s="90"/>
      <c r="D13" s="17">
        <v>77700</v>
      </c>
      <c r="E13" s="17"/>
      <c r="F13" s="17"/>
      <c r="G13" s="75"/>
      <c r="H13" s="18"/>
      <c r="I13" s="56">
        <f t="shared" si="0"/>
        <v>77700</v>
      </c>
      <c r="J13" s="86"/>
      <c r="K13" s="59"/>
      <c r="L13" s="61"/>
    </row>
    <row r="14" spans="1:14" ht="15.75" x14ac:dyDescent="0.25">
      <c r="A14" s="72" t="s">
        <v>64</v>
      </c>
      <c r="B14" s="12">
        <f t="shared" si="1"/>
        <v>180000</v>
      </c>
      <c r="C14" s="80"/>
      <c r="D14" s="13"/>
      <c r="E14" s="13"/>
      <c r="F14" s="13">
        <v>180000</v>
      </c>
      <c r="G14" s="75"/>
      <c r="H14" s="18"/>
      <c r="I14" s="56">
        <f t="shared" si="0"/>
        <v>180000</v>
      </c>
      <c r="J14" s="86"/>
      <c r="K14" s="59"/>
      <c r="L14" s="61"/>
    </row>
    <row r="15" spans="1:14" ht="15.75" x14ac:dyDescent="0.25">
      <c r="A15" s="68" t="s">
        <v>41</v>
      </c>
      <c r="B15" s="16">
        <f t="shared" si="1"/>
        <v>187950</v>
      </c>
      <c r="C15" s="90"/>
      <c r="D15" s="17"/>
      <c r="E15" s="17"/>
      <c r="F15" s="17">
        <v>187950</v>
      </c>
      <c r="G15" s="95"/>
      <c r="H15" s="18"/>
      <c r="I15" s="56">
        <f t="shared" si="0"/>
        <v>187950</v>
      </c>
      <c r="J15" s="86"/>
      <c r="K15" s="59"/>
      <c r="L15" s="61"/>
      <c r="M15" s="69"/>
    </row>
    <row r="16" spans="1:14" ht="15.75" x14ac:dyDescent="0.25">
      <c r="A16" s="72" t="s">
        <v>44</v>
      </c>
      <c r="B16" s="12">
        <f t="shared" si="1"/>
        <v>1500</v>
      </c>
      <c r="C16" s="80"/>
      <c r="D16" s="13"/>
      <c r="E16" s="13"/>
      <c r="F16" s="13">
        <v>1500</v>
      </c>
      <c r="G16" s="75"/>
      <c r="H16" s="18"/>
      <c r="I16" s="56">
        <f t="shared" si="0"/>
        <v>1500</v>
      </c>
      <c r="J16" s="86"/>
      <c r="K16" s="59"/>
      <c r="L16" s="61"/>
    </row>
    <row r="17" spans="1:14" ht="15.75" x14ac:dyDescent="0.25">
      <c r="A17" s="68" t="s">
        <v>22</v>
      </c>
      <c r="B17" s="94">
        <f t="shared" si="1"/>
        <v>125000</v>
      </c>
      <c r="C17" s="76"/>
      <c r="D17" s="77"/>
      <c r="E17" s="77">
        <v>125000</v>
      </c>
      <c r="F17" s="77"/>
      <c r="G17" s="75"/>
      <c r="H17" s="18"/>
      <c r="I17" s="56">
        <f t="shared" si="0"/>
        <v>125000</v>
      </c>
      <c r="J17" s="86"/>
      <c r="K17" s="59"/>
      <c r="L17" s="61"/>
    </row>
    <row r="18" spans="1:14" ht="15.75" x14ac:dyDescent="0.25">
      <c r="A18" s="72" t="s">
        <v>45</v>
      </c>
      <c r="B18" s="92">
        <f t="shared" si="1"/>
        <v>30000</v>
      </c>
      <c r="C18" s="73"/>
      <c r="D18" s="74">
        <v>30000</v>
      </c>
      <c r="E18" s="74"/>
      <c r="F18" s="74"/>
      <c r="G18" s="75"/>
      <c r="H18" s="18"/>
      <c r="I18" s="56">
        <f t="shared" si="0"/>
        <v>30000</v>
      </c>
      <c r="J18" s="86"/>
      <c r="K18" s="59"/>
      <c r="L18" s="61"/>
      <c r="N18" s="69"/>
    </row>
    <row r="19" spans="1:14" ht="15.75" x14ac:dyDescent="0.25">
      <c r="A19" s="68" t="s">
        <v>46</v>
      </c>
      <c r="B19" s="94">
        <f t="shared" si="1"/>
        <v>0</v>
      </c>
      <c r="C19" s="76"/>
      <c r="D19" s="77"/>
      <c r="E19" s="77"/>
      <c r="F19" s="77"/>
      <c r="G19" s="75">
        <v>42000</v>
      </c>
      <c r="H19" s="18"/>
      <c r="I19" s="56">
        <f t="shared" si="0"/>
        <v>0</v>
      </c>
      <c r="J19" s="86"/>
      <c r="K19" s="59"/>
      <c r="L19" s="61"/>
    </row>
    <row r="20" spans="1:14" ht="15.75" x14ac:dyDescent="0.25">
      <c r="A20" s="72" t="s">
        <v>47</v>
      </c>
      <c r="B20" s="92">
        <f t="shared" si="1"/>
        <v>20000</v>
      </c>
      <c r="C20" s="73"/>
      <c r="D20" s="74"/>
      <c r="E20" s="74"/>
      <c r="F20" s="74">
        <v>20000</v>
      </c>
      <c r="G20" s="75"/>
      <c r="H20" s="18"/>
      <c r="I20" s="56">
        <f t="shared" si="0"/>
        <v>20000</v>
      </c>
      <c r="J20" s="86"/>
      <c r="K20" s="59"/>
      <c r="L20" s="61"/>
    </row>
    <row r="21" spans="1:14" ht="15.75" x14ac:dyDescent="0.25">
      <c r="A21" s="68" t="s">
        <v>48</v>
      </c>
      <c r="B21" s="94">
        <v>7000</v>
      </c>
      <c r="C21" s="76"/>
      <c r="D21" s="77">
        <v>7000</v>
      </c>
      <c r="E21" s="77"/>
      <c r="F21" s="77"/>
      <c r="G21" s="75"/>
      <c r="H21" s="18"/>
      <c r="I21" s="56">
        <f t="shared" si="0"/>
        <v>7000</v>
      </c>
      <c r="J21" s="86"/>
      <c r="K21" s="59"/>
      <c r="L21" s="61"/>
    </row>
    <row r="22" spans="1:14" ht="15.75" x14ac:dyDescent="0.25">
      <c r="A22" s="72" t="s">
        <v>49</v>
      </c>
      <c r="B22" s="92">
        <f t="shared" si="1"/>
        <v>0</v>
      </c>
      <c r="C22" s="73"/>
      <c r="D22" s="74"/>
      <c r="E22" s="74"/>
      <c r="F22" s="74"/>
      <c r="G22" s="75">
        <v>800</v>
      </c>
      <c r="H22" s="18"/>
      <c r="I22" s="56">
        <f t="shared" si="0"/>
        <v>0</v>
      </c>
      <c r="J22" s="86"/>
      <c r="K22" s="59"/>
      <c r="L22" s="61"/>
    </row>
    <row r="23" spans="1:14" ht="15.75" x14ac:dyDescent="0.25">
      <c r="A23" s="68" t="s">
        <v>50</v>
      </c>
      <c r="B23" s="94">
        <f t="shared" si="1"/>
        <v>25000</v>
      </c>
      <c r="C23" s="76"/>
      <c r="D23" s="77"/>
      <c r="E23" s="77">
        <v>25000</v>
      </c>
      <c r="F23" s="77"/>
      <c r="G23" s="75"/>
      <c r="H23" s="18"/>
      <c r="I23" s="56">
        <f t="shared" si="0"/>
        <v>25000</v>
      </c>
      <c r="J23" s="86"/>
      <c r="K23" s="59"/>
      <c r="L23" s="61"/>
    </row>
    <row r="24" spans="1:14" ht="15.75" x14ac:dyDescent="0.25">
      <c r="A24" s="72" t="s">
        <v>51</v>
      </c>
      <c r="B24" s="92">
        <f t="shared" si="1"/>
        <v>100000</v>
      </c>
      <c r="C24" s="73"/>
      <c r="D24" s="74">
        <v>100000</v>
      </c>
      <c r="E24" s="74"/>
      <c r="F24" s="74"/>
      <c r="G24" s="75"/>
      <c r="H24" s="18"/>
      <c r="I24" s="56">
        <f t="shared" si="0"/>
        <v>100000</v>
      </c>
      <c r="J24" s="86"/>
      <c r="K24" s="59"/>
      <c r="L24" s="61"/>
    </row>
    <row r="25" spans="1:14" ht="15.75" x14ac:dyDescent="0.25">
      <c r="A25" s="68" t="s">
        <v>65</v>
      </c>
      <c r="B25" s="94">
        <f t="shared" si="1"/>
        <v>2000</v>
      </c>
      <c r="C25" s="76"/>
      <c r="D25" s="77"/>
      <c r="E25" s="77"/>
      <c r="F25" s="77">
        <v>2000</v>
      </c>
      <c r="G25" s="75"/>
      <c r="H25" s="18"/>
      <c r="I25" s="56">
        <f t="shared" si="0"/>
        <v>2000</v>
      </c>
      <c r="J25" s="86"/>
      <c r="K25" s="59"/>
      <c r="L25" s="61"/>
    </row>
    <row r="26" spans="1:14" ht="15.75" x14ac:dyDescent="0.25">
      <c r="A26" s="72" t="s">
        <v>52</v>
      </c>
      <c r="B26" s="92">
        <f t="shared" si="1"/>
        <v>28500</v>
      </c>
      <c r="C26" s="73">
        <v>28500</v>
      </c>
      <c r="D26" s="74"/>
      <c r="E26" s="74"/>
      <c r="F26" s="74"/>
      <c r="G26" s="75"/>
      <c r="H26" s="18"/>
      <c r="I26" s="56">
        <f t="shared" si="0"/>
        <v>28500</v>
      </c>
      <c r="J26" s="86"/>
      <c r="K26" s="59"/>
      <c r="L26" s="61"/>
    </row>
    <row r="27" spans="1:14" ht="15.75" x14ac:dyDescent="0.25">
      <c r="A27" s="68" t="s">
        <v>53</v>
      </c>
      <c r="B27" s="94">
        <f t="shared" si="1"/>
        <v>7500</v>
      </c>
      <c r="C27" s="76">
        <v>7500</v>
      </c>
      <c r="D27" s="77"/>
      <c r="E27" s="77"/>
      <c r="F27" s="77"/>
      <c r="G27" s="75"/>
      <c r="H27" s="18"/>
      <c r="I27" s="56">
        <f t="shared" si="0"/>
        <v>7500</v>
      </c>
      <c r="J27" s="86"/>
      <c r="K27" s="59"/>
      <c r="L27" s="61"/>
    </row>
    <row r="28" spans="1:14" ht="15.75" x14ac:dyDescent="0.25">
      <c r="A28" s="72" t="s">
        <v>62</v>
      </c>
      <c r="B28" s="92">
        <f t="shared" si="1"/>
        <v>7500</v>
      </c>
      <c r="C28" s="73">
        <v>7500</v>
      </c>
      <c r="D28" s="74"/>
      <c r="E28" s="74"/>
      <c r="F28" s="74"/>
      <c r="G28" s="75"/>
      <c r="H28" s="18"/>
      <c r="I28" s="56">
        <f t="shared" si="0"/>
        <v>7500</v>
      </c>
      <c r="J28" s="86"/>
      <c r="K28" s="59"/>
      <c r="L28" s="61"/>
    </row>
    <row r="29" spans="1:14" ht="15.75" x14ac:dyDescent="0.25">
      <c r="A29" s="68" t="s">
        <v>54</v>
      </c>
      <c r="B29" s="94">
        <f t="shared" si="1"/>
        <v>7500</v>
      </c>
      <c r="C29" s="76">
        <v>7500</v>
      </c>
      <c r="D29" s="77"/>
      <c r="E29" s="77"/>
      <c r="F29" s="77"/>
      <c r="G29" s="75"/>
      <c r="H29" s="18"/>
      <c r="I29" s="56">
        <f t="shared" si="0"/>
        <v>7500</v>
      </c>
      <c r="J29" s="86"/>
      <c r="K29" s="59"/>
      <c r="L29" s="61"/>
    </row>
    <row r="30" spans="1:14" ht="15.75" x14ac:dyDescent="0.25">
      <c r="A30" s="72" t="s">
        <v>55</v>
      </c>
      <c r="B30" s="92">
        <f t="shared" si="1"/>
        <v>7500</v>
      </c>
      <c r="C30" s="73">
        <v>7500</v>
      </c>
      <c r="D30" s="74"/>
      <c r="E30" s="74"/>
      <c r="F30" s="74"/>
      <c r="G30" s="75"/>
      <c r="H30" s="18"/>
      <c r="I30" s="56">
        <f t="shared" si="0"/>
        <v>7500</v>
      </c>
      <c r="J30" s="86"/>
      <c r="K30" s="59"/>
      <c r="L30" s="61"/>
    </row>
    <row r="31" spans="1:14" ht="15.75" x14ac:dyDescent="0.25">
      <c r="A31" s="68" t="s">
        <v>56</v>
      </c>
      <c r="B31" s="94">
        <f t="shared" si="1"/>
        <v>50000</v>
      </c>
      <c r="C31" s="76">
        <v>50000</v>
      </c>
      <c r="D31" s="77"/>
      <c r="E31" s="77"/>
      <c r="F31" s="77"/>
      <c r="G31" s="75"/>
      <c r="H31" s="18"/>
      <c r="I31" s="56">
        <f t="shared" si="0"/>
        <v>50000</v>
      </c>
      <c r="J31" s="86"/>
      <c r="K31" s="59"/>
      <c r="L31" s="61"/>
    </row>
    <row r="32" spans="1:14" ht="15.75" x14ac:dyDescent="0.25">
      <c r="A32" s="72" t="s">
        <v>57</v>
      </c>
      <c r="B32" s="92">
        <f t="shared" si="1"/>
        <v>7500</v>
      </c>
      <c r="C32" s="73">
        <v>7500</v>
      </c>
      <c r="D32" s="74"/>
      <c r="E32" s="74"/>
      <c r="F32" s="74"/>
      <c r="G32" s="75"/>
      <c r="H32" s="18"/>
      <c r="I32" s="56">
        <f t="shared" si="0"/>
        <v>7500</v>
      </c>
      <c r="J32" s="86"/>
      <c r="K32" s="59"/>
      <c r="L32" s="61"/>
    </row>
    <row r="33" spans="1:15" ht="15.75" x14ac:dyDescent="0.25">
      <c r="A33" s="68" t="s">
        <v>58</v>
      </c>
      <c r="B33" s="94">
        <f t="shared" si="1"/>
        <v>86000</v>
      </c>
      <c r="C33" s="76">
        <v>86000</v>
      </c>
      <c r="D33" s="77"/>
      <c r="E33" s="77"/>
      <c r="F33" s="77"/>
      <c r="G33" s="75"/>
      <c r="H33" s="18"/>
      <c r="I33" s="56">
        <f t="shared" si="0"/>
        <v>86000</v>
      </c>
      <c r="J33" s="86"/>
      <c r="K33" s="59"/>
      <c r="L33" s="61"/>
    </row>
    <row r="34" spans="1:15" ht="15.75" x14ac:dyDescent="0.25">
      <c r="A34" s="72" t="s">
        <v>59</v>
      </c>
      <c r="B34" s="92">
        <f t="shared" si="1"/>
        <v>10000</v>
      </c>
      <c r="C34" s="73">
        <v>10000</v>
      </c>
      <c r="D34" s="74"/>
      <c r="E34" s="74"/>
      <c r="F34" s="74"/>
      <c r="G34" s="75"/>
      <c r="H34" s="18"/>
      <c r="I34" s="56">
        <f t="shared" si="0"/>
        <v>10000</v>
      </c>
      <c r="J34" s="86"/>
      <c r="K34" s="59"/>
      <c r="L34" s="61"/>
    </row>
    <row r="35" spans="1:15" ht="16.5" thickBot="1" x14ac:dyDescent="0.25">
      <c r="A35" s="81" t="s">
        <v>14</v>
      </c>
      <c r="B35" s="82">
        <f t="shared" ref="B35:L35" si="2">SUM(B3:B34)</f>
        <v>2358650</v>
      </c>
      <c r="C35" s="82">
        <f t="shared" si="2"/>
        <v>1412000</v>
      </c>
      <c r="D35" s="82">
        <f t="shared" si="2"/>
        <v>344700</v>
      </c>
      <c r="E35" s="82">
        <f t="shared" si="2"/>
        <v>165000</v>
      </c>
      <c r="F35" s="82">
        <f t="shared" si="2"/>
        <v>436950</v>
      </c>
      <c r="G35" s="67">
        <f t="shared" si="2"/>
        <v>169647</v>
      </c>
      <c r="H35" s="9">
        <f t="shared" si="2"/>
        <v>0</v>
      </c>
      <c r="I35" s="57">
        <f t="shared" si="2"/>
        <v>2358650</v>
      </c>
      <c r="J35" s="89">
        <f t="shared" si="2"/>
        <v>0</v>
      </c>
      <c r="K35" s="60">
        <f t="shared" si="2"/>
        <v>0</v>
      </c>
      <c r="L35" s="61">
        <f t="shared" si="2"/>
        <v>126847</v>
      </c>
    </row>
    <row r="36" spans="1:15" ht="17.25" thickTop="1" thickBot="1" x14ac:dyDescent="0.3">
      <c r="A36" s="41"/>
      <c r="B36" s="6"/>
      <c r="C36" s="6"/>
      <c r="D36" s="6"/>
      <c r="E36" s="6"/>
      <c r="F36" s="6"/>
      <c r="G36" s="8"/>
      <c r="H36" s="7"/>
      <c r="I36" s="7"/>
      <c r="J36" s="7"/>
    </row>
    <row r="37" spans="1:15" ht="26.25" thickBot="1" x14ac:dyDescent="0.25">
      <c r="A37" s="42" t="s">
        <v>36</v>
      </c>
      <c r="B37" s="30" t="s">
        <v>0</v>
      </c>
      <c r="C37" s="27" t="s">
        <v>4</v>
      </c>
      <c r="D37" s="28" t="s">
        <v>5</v>
      </c>
      <c r="E37" s="28" t="s">
        <v>6</v>
      </c>
      <c r="F37" s="28" t="s">
        <v>7</v>
      </c>
      <c r="G37" s="29" t="s">
        <v>8</v>
      </c>
      <c r="H37" s="25" t="s">
        <v>23</v>
      </c>
      <c r="I37" s="26" t="s">
        <v>3</v>
      </c>
      <c r="J37" s="88" t="s">
        <v>33</v>
      </c>
      <c r="K37" s="58" t="s">
        <v>31</v>
      </c>
      <c r="L37" s="58" t="s">
        <v>11</v>
      </c>
    </row>
    <row r="38" spans="1:15" ht="15.75" x14ac:dyDescent="0.25">
      <c r="A38" s="48" t="s">
        <v>13</v>
      </c>
      <c r="B38" s="12">
        <f t="shared" ref="B38:B51" si="3">SUM(C38:F38)</f>
        <v>10000</v>
      </c>
      <c r="C38" s="71">
        <v>10000</v>
      </c>
      <c r="D38" s="13"/>
      <c r="E38" s="13"/>
      <c r="F38" s="13"/>
      <c r="G38" s="47"/>
      <c r="H38" s="11"/>
      <c r="I38" s="56">
        <f t="shared" ref="I38:I51" si="4">SUM(C38:F38)-H38</f>
        <v>10000</v>
      </c>
      <c r="J38" s="86"/>
      <c r="K38" s="59"/>
      <c r="L38" s="61"/>
    </row>
    <row r="39" spans="1:15" ht="15.75" x14ac:dyDescent="0.25">
      <c r="A39" s="68" t="s">
        <v>16</v>
      </c>
      <c r="B39" s="16">
        <f t="shared" ref="B39:B41" si="5">SUM(C39:F39)</f>
        <v>225000</v>
      </c>
      <c r="C39" s="76"/>
      <c r="D39" s="77"/>
      <c r="E39" s="77">
        <v>225000</v>
      </c>
      <c r="F39" s="77"/>
      <c r="G39" s="75"/>
      <c r="H39" s="11">
        <f>4828.69+8069.4+1173.74+4178.54+408.24+4860+319.68</f>
        <v>23838.29</v>
      </c>
      <c r="I39" s="56">
        <f t="shared" si="4"/>
        <v>201161.71</v>
      </c>
      <c r="J39" s="86"/>
      <c r="K39" s="59"/>
      <c r="L39" s="61"/>
    </row>
    <row r="40" spans="1:15" ht="15.75" x14ac:dyDescent="0.25">
      <c r="A40" s="72" t="s">
        <v>15</v>
      </c>
      <c r="B40" s="12">
        <f t="shared" si="5"/>
        <v>4150</v>
      </c>
      <c r="C40" s="73"/>
      <c r="D40" s="74">
        <v>4150</v>
      </c>
      <c r="E40" s="74"/>
      <c r="F40" s="74"/>
      <c r="G40" s="75"/>
      <c r="H40" s="11"/>
      <c r="I40" s="56">
        <f t="shared" si="4"/>
        <v>4150</v>
      </c>
      <c r="J40" s="86"/>
      <c r="K40" s="59"/>
      <c r="L40" s="61"/>
    </row>
    <row r="41" spans="1:15" ht="15.75" x14ac:dyDescent="0.25">
      <c r="A41" s="68" t="s">
        <v>18</v>
      </c>
      <c r="B41" s="49">
        <f t="shared" si="5"/>
        <v>20000</v>
      </c>
      <c r="C41" s="70">
        <v>20000</v>
      </c>
      <c r="D41" s="17"/>
      <c r="E41" s="17"/>
      <c r="F41" s="17"/>
      <c r="G41" s="47"/>
      <c r="H41" s="11">
        <f>20.97+29.98+130.5+4447.23+179+69.89+130.5+729.64-5737.71</f>
        <v>0</v>
      </c>
      <c r="I41" s="56">
        <f t="shared" si="4"/>
        <v>20000</v>
      </c>
      <c r="J41" s="86"/>
      <c r="K41" s="59"/>
      <c r="L41" s="61"/>
    </row>
    <row r="42" spans="1:15" ht="15.75" x14ac:dyDescent="0.25">
      <c r="A42" s="91" t="s">
        <v>26</v>
      </c>
      <c r="B42" s="12">
        <f t="shared" si="3"/>
        <v>709340</v>
      </c>
      <c r="C42" s="71">
        <v>709340</v>
      </c>
      <c r="D42" s="13"/>
      <c r="E42" s="13"/>
      <c r="F42" s="13"/>
      <c r="G42" s="47"/>
      <c r="H42" s="11"/>
      <c r="I42" s="56"/>
      <c r="J42" s="86">
        <f>B42-H42</f>
        <v>709340</v>
      </c>
      <c r="K42" s="59"/>
      <c r="L42" s="61"/>
      <c r="N42" s="69"/>
      <c r="O42" s="66"/>
    </row>
    <row r="43" spans="1:15" ht="15.75" x14ac:dyDescent="0.25">
      <c r="A43" s="68" t="s">
        <v>19</v>
      </c>
      <c r="B43" s="49">
        <f t="shared" ref="B43" si="6">SUM(C43:F43)</f>
        <v>135169</v>
      </c>
      <c r="C43" s="70"/>
      <c r="D43" s="17">
        <v>135169</v>
      </c>
      <c r="E43" s="17"/>
      <c r="F43" s="17"/>
      <c r="G43" s="47"/>
      <c r="H43" s="11">
        <f>262.38+1383.83</f>
        <v>1646.21</v>
      </c>
      <c r="I43" s="56">
        <f t="shared" si="4"/>
        <v>133522.79</v>
      </c>
      <c r="J43" s="86"/>
      <c r="K43" s="59"/>
      <c r="L43" s="61"/>
    </row>
    <row r="44" spans="1:15" ht="15.75" x14ac:dyDescent="0.25">
      <c r="A44" s="72" t="s">
        <v>24</v>
      </c>
      <c r="B44" s="12">
        <f t="shared" ref="B44:B50" si="7">SUM(C44:F44)</f>
        <v>75000</v>
      </c>
      <c r="C44" s="80"/>
      <c r="D44" s="13">
        <v>75000</v>
      </c>
      <c r="E44" s="13"/>
      <c r="F44" s="13"/>
      <c r="G44" s="75"/>
      <c r="H44" s="18">
        <f>8050+8100+23590+19603+2121</f>
        <v>61464</v>
      </c>
      <c r="I44" s="56">
        <f t="shared" ref="I44:I45" si="8">SUM(C44:F44)-H44</f>
        <v>13536</v>
      </c>
      <c r="J44" s="86"/>
      <c r="K44" s="59"/>
      <c r="L44" s="61"/>
    </row>
    <row r="45" spans="1:15" ht="15.75" x14ac:dyDescent="0.25">
      <c r="A45" s="68" t="s">
        <v>22</v>
      </c>
      <c r="B45" s="16">
        <f t="shared" si="7"/>
        <v>260000</v>
      </c>
      <c r="C45" s="90"/>
      <c r="D45" s="17"/>
      <c r="E45" s="17">
        <v>260000</v>
      </c>
      <c r="F45" s="17"/>
      <c r="G45" s="75"/>
      <c r="H45" s="18">
        <f>2904.84+6528.51+612.3+3706.23+408.24+1983.98+324+1329.54</f>
        <v>17797.64</v>
      </c>
      <c r="I45" s="56">
        <f t="shared" si="8"/>
        <v>242202.36</v>
      </c>
      <c r="J45" s="86"/>
      <c r="K45" s="59"/>
      <c r="L45" s="61"/>
    </row>
    <row r="46" spans="1:15" ht="15.75" x14ac:dyDescent="0.25">
      <c r="A46" s="72" t="s">
        <v>28</v>
      </c>
      <c r="B46" s="12">
        <f t="shared" si="7"/>
        <v>15000</v>
      </c>
      <c r="C46" s="80">
        <v>15000</v>
      </c>
      <c r="D46" s="13"/>
      <c r="E46" s="13"/>
      <c r="F46" s="13"/>
      <c r="G46" s="75"/>
      <c r="H46" s="18"/>
      <c r="I46" s="56">
        <f t="shared" ref="I46:I50" si="9">SUM(C46:F46)-H46</f>
        <v>15000</v>
      </c>
      <c r="J46" s="86"/>
      <c r="K46" s="59"/>
      <c r="L46" s="61"/>
    </row>
    <row r="47" spans="1:15" ht="15.75" x14ac:dyDescent="0.25">
      <c r="A47" s="68" t="s">
        <v>25</v>
      </c>
      <c r="B47" s="16">
        <f t="shared" si="7"/>
        <v>123496</v>
      </c>
      <c r="C47" s="90">
        <v>123496</v>
      </c>
      <c r="D47" s="17"/>
      <c r="E47" s="17"/>
      <c r="F47" s="17"/>
      <c r="G47" s="75"/>
      <c r="H47" s="18"/>
      <c r="I47" s="56">
        <f t="shared" si="9"/>
        <v>123496</v>
      </c>
      <c r="J47" s="86"/>
      <c r="K47" s="59"/>
      <c r="L47" s="61"/>
    </row>
    <row r="48" spans="1:15" ht="15.75" x14ac:dyDescent="0.25">
      <c r="A48" s="72" t="s">
        <v>21</v>
      </c>
      <c r="B48" s="12">
        <f t="shared" si="7"/>
        <v>10000</v>
      </c>
      <c r="C48" s="80">
        <v>10000</v>
      </c>
      <c r="D48" s="13"/>
      <c r="E48" s="13"/>
      <c r="F48" s="13"/>
      <c r="G48" s="75"/>
      <c r="H48" s="18"/>
      <c r="I48" s="56">
        <f t="shared" si="9"/>
        <v>10000</v>
      </c>
      <c r="J48" s="86"/>
      <c r="K48" s="59"/>
      <c r="L48" s="61"/>
    </row>
    <row r="49" spans="1:12" ht="15.75" x14ac:dyDescent="0.25">
      <c r="A49" s="68" t="s">
        <v>29</v>
      </c>
      <c r="B49" s="16">
        <f t="shared" si="7"/>
        <v>7500</v>
      </c>
      <c r="C49" s="90">
        <v>7500</v>
      </c>
      <c r="D49" s="17"/>
      <c r="E49" s="17"/>
      <c r="F49" s="17"/>
      <c r="G49" s="75"/>
      <c r="H49" s="18">
        <v>132.81</v>
      </c>
      <c r="I49" s="56">
        <f t="shared" si="9"/>
        <v>7367.19</v>
      </c>
      <c r="J49" s="86"/>
      <c r="K49" s="59"/>
      <c r="L49" s="61"/>
    </row>
    <row r="50" spans="1:12" ht="15.75" x14ac:dyDescent="0.25">
      <c r="A50" s="72" t="s">
        <v>30</v>
      </c>
      <c r="B50" s="12">
        <f t="shared" si="7"/>
        <v>30000</v>
      </c>
      <c r="C50" s="80">
        <v>30000</v>
      </c>
      <c r="D50" s="13"/>
      <c r="E50" s="13"/>
      <c r="F50" s="13"/>
      <c r="G50" s="75"/>
      <c r="H50" s="18"/>
      <c r="I50" s="56">
        <f t="shared" si="9"/>
        <v>30000</v>
      </c>
      <c r="J50" s="86"/>
      <c r="K50" s="59"/>
      <c r="L50" s="61"/>
    </row>
    <row r="51" spans="1:12" ht="16.5" thickBot="1" x14ac:dyDescent="0.3">
      <c r="A51" s="96" t="s">
        <v>12</v>
      </c>
      <c r="B51" s="49">
        <f t="shared" si="3"/>
        <v>10000</v>
      </c>
      <c r="C51" s="17"/>
      <c r="D51" s="17"/>
      <c r="E51" s="17">
        <v>10000</v>
      </c>
      <c r="F51" s="17"/>
      <c r="G51" s="47"/>
      <c r="H51" s="11"/>
      <c r="I51" s="56">
        <f t="shared" si="4"/>
        <v>10000</v>
      </c>
      <c r="J51" s="86"/>
      <c r="K51" s="59"/>
      <c r="L51" s="61"/>
    </row>
    <row r="52" spans="1:12" ht="16.5" thickBot="1" x14ac:dyDescent="0.3">
      <c r="A52" s="45" t="s">
        <v>17</v>
      </c>
      <c r="B52" s="31">
        <f t="shared" ref="B52:L52" si="10">SUM(B38:B51)</f>
        <v>1634655</v>
      </c>
      <c r="C52" s="32">
        <f t="shared" si="10"/>
        <v>925336</v>
      </c>
      <c r="D52" s="33">
        <f t="shared" si="10"/>
        <v>214319</v>
      </c>
      <c r="E52" s="33">
        <f t="shared" si="10"/>
        <v>495000</v>
      </c>
      <c r="F52" s="33">
        <f t="shared" si="10"/>
        <v>0</v>
      </c>
      <c r="G52" s="34">
        <f t="shared" si="10"/>
        <v>0</v>
      </c>
      <c r="H52" s="35">
        <f t="shared" si="10"/>
        <v>104878.95</v>
      </c>
      <c r="I52" s="36">
        <f t="shared" si="10"/>
        <v>820436.04999999993</v>
      </c>
      <c r="J52" s="87">
        <f t="shared" si="10"/>
        <v>709340</v>
      </c>
      <c r="K52" s="79">
        <f t="shared" si="10"/>
        <v>0</v>
      </c>
      <c r="L52" s="79">
        <f t="shared" si="10"/>
        <v>0</v>
      </c>
    </row>
    <row r="53" spans="1:12" ht="16.5" thickTop="1" x14ac:dyDescent="0.25">
      <c r="K53" s="5"/>
      <c r="L53" s="3"/>
    </row>
    <row r="54" spans="1:12" ht="15.75" x14ac:dyDescent="0.25">
      <c r="A54" s="51" t="s">
        <v>67</v>
      </c>
      <c r="B54" s="52"/>
      <c r="C54" s="53"/>
      <c r="D54" s="54"/>
      <c r="E54" s="55"/>
      <c r="H54" s="5"/>
      <c r="I54" s="5"/>
      <c r="J54" s="5"/>
      <c r="K54" s="5"/>
      <c r="L54" s="2"/>
    </row>
    <row r="55" spans="1:12" ht="15.75" x14ac:dyDescent="0.25">
      <c r="A55" s="4"/>
      <c r="B55" s="78"/>
      <c r="C55" s="78"/>
      <c r="D55" s="78"/>
      <c r="E55" s="78"/>
      <c r="F55" s="78"/>
      <c r="G55" s="78"/>
      <c r="H55" s="5"/>
      <c r="I55" s="5"/>
      <c r="J55" s="5"/>
      <c r="K55" s="5"/>
    </row>
    <row r="56" spans="1:12" ht="15.75" x14ac:dyDescent="0.25">
      <c r="A56" s="43" t="s">
        <v>42</v>
      </c>
      <c r="B56" s="19">
        <f>SUM(C56:G56)</f>
        <v>1500599</v>
      </c>
      <c r="C56" s="20">
        <v>572881</v>
      </c>
      <c r="D56" s="20">
        <v>485818</v>
      </c>
      <c r="E56" s="20">
        <v>313539</v>
      </c>
      <c r="F56" s="20">
        <v>128361</v>
      </c>
      <c r="G56" s="4"/>
      <c r="H56" s="5"/>
      <c r="I56" s="5"/>
      <c r="J56" s="5"/>
      <c r="K56" s="5"/>
      <c r="L56" s="1"/>
    </row>
    <row r="57" spans="1:12" ht="15.75" x14ac:dyDescent="0.25">
      <c r="A57" s="102" t="s">
        <v>2</v>
      </c>
      <c r="B57" s="102"/>
      <c r="C57" s="102"/>
      <c r="D57" s="103" t="s">
        <v>10</v>
      </c>
      <c r="E57" s="104"/>
      <c r="F57" s="104"/>
      <c r="G57" s="105"/>
      <c r="H57" s="5"/>
      <c r="I57" s="5"/>
      <c r="J57" s="5"/>
    </row>
    <row r="59" spans="1:12" ht="18.75" x14ac:dyDescent="0.3">
      <c r="A59" s="106" t="s">
        <v>63</v>
      </c>
      <c r="B59" s="106"/>
      <c r="C59" s="106"/>
      <c r="D59" s="106"/>
      <c r="E59" s="106"/>
      <c r="F59" s="106"/>
      <c r="G59" s="106"/>
      <c r="H59" s="106"/>
      <c r="I59" s="106"/>
      <c r="J59" s="84"/>
    </row>
    <row r="60" spans="1:12" x14ac:dyDescent="0.2">
      <c r="G60" s="69"/>
    </row>
  </sheetData>
  <mergeCells count="5">
    <mergeCell ref="A1:G1"/>
    <mergeCell ref="H1:I1"/>
    <mergeCell ref="A57:C57"/>
    <mergeCell ref="D57:G57"/>
    <mergeCell ref="A59:I59"/>
  </mergeCells>
  <printOptions horizontalCentered="1" verticalCentered="1"/>
  <pageMargins left="0.5" right="0.5" top="1" bottom="0.25" header="0.3" footer="0.3"/>
  <pageSetup scale="8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2020PWCapBud</vt:lpstr>
      <vt:lpstr>'2020PWCapBud'!Print_Area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Schelkoph</dc:creator>
  <cp:lastModifiedBy>Katie Henderson</cp:lastModifiedBy>
  <cp:lastPrinted>2021-12-07T13:59:50Z</cp:lastPrinted>
  <dcterms:created xsi:type="dcterms:W3CDTF">2013-10-07T12:29:33Z</dcterms:created>
  <dcterms:modified xsi:type="dcterms:W3CDTF">2021-12-22T15:51:09Z</dcterms:modified>
</cp:coreProperties>
</file>